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AlexHenrry\Desktop\CURSOS CEINTPERU\CONCURSOS\"/>
    </mc:Choice>
  </mc:AlternateContent>
  <bookViews>
    <workbookView xWindow="0" yWindow="0" windowWidth="20490" windowHeight="8340" xr2:uid="{00000000-000D-0000-FFFF-FFFF00000000}"/>
  </bookViews>
  <sheets>
    <sheet name="Hoja2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17" i="2"/>
  <c r="E18" i="2"/>
  <c r="E19" i="2"/>
  <c r="E20" i="2"/>
  <c r="E15" i="2"/>
  <c r="G6" i="2" s="1"/>
  <c r="D20" i="2"/>
  <c r="C19" i="2"/>
  <c r="D18" i="2"/>
  <c r="C18" i="2"/>
  <c r="D17" i="2"/>
  <c r="C17" i="2"/>
  <c r="D16" i="2"/>
  <c r="C16" i="2"/>
  <c r="D15" i="2"/>
  <c r="C15" i="2"/>
  <c r="D11" i="2"/>
  <c r="D10" i="2"/>
  <c r="D9" i="2"/>
  <c r="G18" i="2" s="1"/>
  <c r="D8" i="2"/>
  <c r="F16" i="2" s="1"/>
  <c r="S15" i="2" l="1"/>
  <c r="L14" i="2"/>
  <c r="S18" i="2"/>
  <c r="Q17" i="2"/>
  <c r="T14" i="2"/>
  <c r="N16" i="2"/>
  <c r="M13" i="2"/>
  <c r="N20" i="2"/>
  <c r="U22" i="2"/>
  <c r="R17" i="2"/>
  <c r="U13" i="2"/>
  <c r="O15" i="2"/>
  <c r="P20" i="2"/>
  <c r="N19" i="2"/>
  <c r="Q22" i="2"/>
  <c r="F19" i="2"/>
  <c r="M17" i="2"/>
  <c r="N21" i="2"/>
  <c r="R16" i="2"/>
  <c r="Q13" i="2"/>
  <c r="P14" i="2"/>
  <c r="N22" i="2"/>
  <c r="N18" i="2"/>
  <c r="R21" i="2"/>
  <c r="S20" i="2"/>
  <c r="T19" i="2"/>
  <c r="U17" i="2"/>
  <c r="U16" i="2"/>
  <c r="Q16" i="2"/>
  <c r="R15" i="2"/>
  <c r="S14" i="2"/>
  <c r="T13" i="2"/>
  <c r="P17" i="2"/>
  <c r="L17" i="2"/>
  <c r="M16" i="2"/>
  <c r="N15" i="2"/>
  <c r="O14" i="2"/>
  <c r="P13" i="2"/>
  <c r="L13" i="2"/>
  <c r="P19" i="2"/>
  <c r="M22" i="2"/>
  <c r="M21" i="2"/>
  <c r="M20" i="2"/>
  <c r="M19" i="2"/>
  <c r="M18" i="2"/>
  <c r="R18" i="2"/>
  <c r="T22" i="2"/>
  <c r="U21" i="2"/>
  <c r="Q21" i="2"/>
  <c r="R20" i="2"/>
  <c r="S19" i="2"/>
  <c r="G15" i="2"/>
  <c r="T17" i="2"/>
  <c r="T16" i="2"/>
  <c r="U15" i="2"/>
  <c r="Q15" i="2"/>
  <c r="R14" i="2"/>
  <c r="S13" i="2"/>
  <c r="O17" i="2"/>
  <c r="P16" i="2"/>
  <c r="L16" i="2"/>
  <c r="M15" i="2"/>
  <c r="N14" i="2"/>
  <c r="O13" i="2"/>
  <c r="P22" i="2"/>
  <c r="P18" i="2"/>
  <c r="L22" i="2"/>
  <c r="L21" i="2"/>
  <c r="L20" i="2"/>
  <c r="L19" i="2"/>
  <c r="L18" i="2"/>
  <c r="Q18" i="2"/>
  <c r="S22" i="2"/>
  <c r="T21" i="2"/>
  <c r="U20" i="2"/>
  <c r="Q20" i="2"/>
  <c r="R19" i="2"/>
  <c r="G17" i="2"/>
  <c r="S17" i="2"/>
  <c r="S16" i="2"/>
  <c r="T15" i="2"/>
  <c r="U14" i="2"/>
  <c r="Q14" i="2"/>
  <c r="R13" i="2"/>
  <c r="N17" i="2"/>
  <c r="O16" i="2"/>
  <c r="P15" i="2"/>
  <c r="L15" i="2"/>
  <c r="M14" i="2"/>
  <c r="N13" i="2"/>
  <c r="P21" i="2"/>
  <c r="O22" i="2"/>
  <c r="O21" i="2"/>
  <c r="O20" i="2"/>
  <c r="O19" i="2"/>
  <c r="O18" i="2"/>
  <c r="T18" i="2"/>
  <c r="U18" i="2"/>
  <c r="R22" i="2"/>
  <c r="S21" i="2"/>
  <c r="T20" i="2"/>
  <c r="U19" i="2"/>
  <c r="Q19" i="2"/>
  <c r="G3" i="2"/>
  <c r="F18" i="2"/>
  <c r="H18" i="2" s="1"/>
  <c r="G20" i="2"/>
  <c r="G16" i="2"/>
  <c r="H16" i="2" s="1"/>
  <c r="G4" i="2"/>
  <c r="F15" i="2"/>
  <c r="F17" i="2"/>
  <c r="H17" i="2" s="1"/>
  <c r="G19" i="2"/>
  <c r="G5" i="2"/>
  <c r="F20" i="2"/>
  <c r="F8" i="2"/>
  <c r="F9" i="2"/>
  <c r="H19" i="2" l="1"/>
  <c r="H15" i="2"/>
  <c r="H20" i="2"/>
</calcChain>
</file>

<file path=xl/sharedStrings.xml><?xml version="1.0" encoding="utf-8"?>
<sst xmlns="http://schemas.openxmlformats.org/spreadsheetml/2006/main" count="31" uniqueCount="26">
  <si>
    <t>Coordenadas</t>
  </si>
  <si>
    <t>X (m)</t>
  </si>
  <si>
    <t>Y(m)</t>
  </si>
  <si>
    <r>
      <t>(Kg/cm</t>
    </r>
    <r>
      <rPr>
        <b/>
        <sz val="10"/>
        <color theme="1"/>
        <rFont val="Calibri"/>
        <family val="2"/>
      </rPr>
      <t>²)</t>
    </r>
  </si>
  <si>
    <t>A</t>
  </si>
  <si>
    <t>B</t>
  </si>
  <si>
    <t>C</t>
  </si>
  <si>
    <t>D</t>
  </si>
  <si>
    <t>ex:</t>
  </si>
  <si>
    <t>ey:</t>
  </si>
  <si>
    <t>My:</t>
  </si>
  <si>
    <t>P:</t>
  </si>
  <si>
    <t>Kg</t>
  </si>
  <si>
    <t>cm</t>
  </si>
  <si>
    <t>Mx:</t>
  </si>
  <si>
    <t>Kg-cm</t>
  </si>
  <si>
    <t>Ix:</t>
  </si>
  <si>
    <t>Iy:</t>
  </si>
  <si>
    <t>B:</t>
  </si>
  <si>
    <t>L:</t>
  </si>
  <si>
    <t>cm4</t>
  </si>
  <si>
    <t>Qa</t>
  </si>
  <si>
    <t>Qc</t>
  </si>
  <si>
    <t>Qd</t>
  </si>
  <si>
    <t>Qb</t>
  </si>
  <si>
    <t>Punto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</si>
</sst>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3" borderId="3" xfId="0" applyFont="1" applyFill="1" applyBorder="1"/>
    <xf numFmtId="0" fontId="1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12</xdr:row>
      <xdr:rowOff>104775</xdr:rowOff>
    </xdr:from>
    <xdr:ext cx="910442" cy="1633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5DCFB912-C0F8-4336-8A90-7A8626EA32EE}"/>
                </a:ext>
              </a:extLst>
            </xdr:cNvPr>
            <xdr:cNvSpPr txBox="1"/>
          </xdr:nvSpPr>
          <xdr:spPr>
            <a:xfrm>
              <a:off x="5124450" y="16954500"/>
              <a:ext cx="910442" cy="1633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000" b="1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s-MX" sz="1000" b="1" i="0">
                        <a:latin typeface="Cambria Math" panose="02040503050406030204" pitchFamily="18" charset="0"/>
                      </a:rPr>
                      <m:t>𝟏</m:t>
                    </m:r>
                    <m:r>
                      <a:rPr lang="es-MX" sz="1000" b="1" i="0">
                        <a:latin typeface="Cambria Math" panose="02040503050406030204" pitchFamily="18" charset="0"/>
                      </a:rPr>
                      <m:t>.</m:t>
                    </m:r>
                    <m:r>
                      <a:rPr lang="es-MX" sz="1000" b="1" i="0">
                        <a:latin typeface="Cambria Math" panose="02040503050406030204" pitchFamily="18" charset="0"/>
                      </a:rPr>
                      <m:t>𝟏𝟐</m:t>
                    </m:r>
                    <m:r>
                      <a:rPr lang="es-MX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p>
                      <m:sSupPr>
                        <m:ctrlPr>
                          <a:rPr lang="es-MX" sz="10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MX" sz="10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𝟏𝟎</m:t>
                        </m:r>
                      </m:e>
                      <m:sup>
                        <m:r>
                          <a:rPr lang="es-MX" sz="10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es-MX" sz="10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𝟑</m:t>
                        </m:r>
                      </m:sup>
                    </m:sSup>
                    <m:r>
                      <a:rPr lang="es-MX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𝒚</m:t>
                    </m:r>
                  </m:oMath>
                </m:oMathPara>
              </a14:m>
              <a:endParaRPr lang="es-MX" sz="1000" b="1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5DCFB912-C0F8-4336-8A90-7A8626EA32EE}"/>
                </a:ext>
              </a:extLst>
            </xdr:cNvPr>
            <xdr:cNvSpPr txBox="1"/>
          </xdr:nvSpPr>
          <xdr:spPr>
            <a:xfrm>
              <a:off x="5124450" y="16954500"/>
              <a:ext cx="910442" cy="1633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00" b="1" i="0">
                  <a:latin typeface="Cambria Math" panose="02040503050406030204" pitchFamily="18" charset="0"/>
                </a:rPr>
                <a:t>−𝟏.𝟏𝟐</a:t>
              </a:r>
              <a:r>
                <a:rPr lang="es-MX" sz="10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×〖𝟏𝟎〗^(−𝟑) 𝒚</a:t>
              </a:r>
              <a:endParaRPr lang="es-MX" sz="1000" b="1"/>
            </a:p>
          </xdr:txBody>
        </xdr:sp>
      </mc:Fallback>
    </mc:AlternateContent>
    <xdr:clientData/>
  </xdr:oneCellAnchor>
  <xdr:oneCellAnchor>
    <xdr:from>
      <xdr:col>5</xdr:col>
      <xdr:colOff>0</xdr:colOff>
      <xdr:row>12</xdr:row>
      <xdr:rowOff>104775</xdr:rowOff>
    </xdr:from>
    <xdr:ext cx="907749" cy="1628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7E49C2C5-7962-448D-8FDD-5148CD8DE42C}"/>
                </a:ext>
              </a:extLst>
            </xdr:cNvPr>
            <xdr:cNvSpPr txBox="1"/>
          </xdr:nvSpPr>
          <xdr:spPr>
            <a:xfrm>
              <a:off x="4143375" y="16954500"/>
              <a:ext cx="907749" cy="162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000" b="1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s-MX" sz="1000" b="1" i="0">
                        <a:latin typeface="Cambria Math" panose="02040503050406030204" pitchFamily="18" charset="0"/>
                      </a:rPr>
                      <m:t>𝟑</m:t>
                    </m:r>
                    <m:r>
                      <a:rPr lang="es-MX" sz="1000" b="1" i="0">
                        <a:latin typeface="Cambria Math" panose="02040503050406030204" pitchFamily="18" charset="0"/>
                      </a:rPr>
                      <m:t>.</m:t>
                    </m:r>
                    <m:r>
                      <a:rPr lang="es-MX" sz="1000" b="1" i="0">
                        <a:latin typeface="Cambria Math" panose="02040503050406030204" pitchFamily="18" charset="0"/>
                      </a:rPr>
                      <m:t>𝟗𝟔</m:t>
                    </m:r>
                    <m:r>
                      <a:rPr lang="es-MX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p>
                      <m:sSupPr>
                        <m:ctrlPr>
                          <a:rPr lang="es-MX" sz="10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MX" sz="10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𝟏𝟎</m:t>
                        </m:r>
                      </m:e>
                      <m:sup>
                        <m:r>
                          <a:rPr lang="es-MX" sz="10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es-MX" sz="10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𝟒</m:t>
                        </m:r>
                      </m:sup>
                    </m:sSup>
                    <m:r>
                      <a:rPr lang="es-MX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𝒙</m:t>
                    </m:r>
                  </m:oMath>
                </m:oMathPara>
              </a14:m>
              <a:endParaRPr lang="es-MX" sz="1000" b="1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7E49C2C5-7962-448D-8FDD-5148CD8DE42C}"/>
                </a:ext>
              </a:extLst>
            </xdr:cNvPr>
            <xdr:cNvSpPr txBox="1"/>
          </xdr:nvSpPr>
          <xdr:spPr>
            <a:xfrm>
              <a:off x="4143375" y="16954500"/>
              <a:ext cx="907749" cy="162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00" b="1" i="0">
                  <a:latin typeface="Cambria Math" panose="02040503050406030204" pitchFamily="18" charset="0"/>
                </a:rPr>
                <a:t>−𝟑.𝟗𝟔</a:t>
              </a:r>
              <a:r>
                <a:rPr lang="es-MX" sz="10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×〖𝟏𝟎〗^(−𝟒) 𝒙</a:t>
              </a:r>
              <a:endParaRPr lang="es-MX" sz="1000" b="1"/>
            </a:p>
          </xdr:txBody>
        </xdr:sp>
      </mc:Fallback>
    </mc:AlternateContent>
    <xdr:clientData/>
  </xdr:oneCellAnchor>
  <xdr:oneCellAnchor>
    <xdr:from>
      <xdr:col>4</xdr:col>
      <xdr:colOff>295275</xdr:colOff>
      <xdr:row>12</xdr:row>
      <xdr:rowOff>9525</xdr:rowOff>
    </xdr:from>
    <xdr:ext cx="194284" cy="2871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2407549-A052-41EC-AAAC-470A1EA586C8}"/>
                </a:ext>
              </a:extLst>
            </xdr:cNvPr>
            <xdr:cNvSpPr txBox="1"/>
          </xdr:nvSpPr>
          <xdr:spPr>
            <a:xfrm>
              <a:off x="3343275" y="1952625"/>
              <a:ext cx="194284" cy="287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MX" sz="10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MX" sz="1000" b="1" i="1">
                            <a:latin typeface="Cambria Math" panose="02040503050406030204" pitchFamily="18" charset="0"/>
                          </a:rPr>
                          <m:t>𝑷</m:t>
                        </m:r>
                      </m:num>
                      <m:den>
                        <m:r>
                          <a:rPr lang="es-MX" sz="1000" b="1" i="1">
                            <a:latin typeface="Cambria Math" panose="02040503050406030204" pitchFamily="18" charset="0"/>
                          </a:rPr>
                          <m:t>𝑩𝑳</m:t>
                        </m:r>
                      </m:den>
                    </m:f>
                  </m:oMath>
                </m:oMathPara>
              </a14:m>
              <a:endParaRPr lang="es-MX" sz="1000" b="1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2407549-A052-41EC-AAAC-470A1EA586C8}"/>
                </a:ext>
              </a:extLst>
            </xdr:cNvPr>
            <xdr:cNvSpPr txBox="1"/>
          </xdr:nvSpPr>
          <xdr:spPr>
            <a:xfrm>
              <a:off x="3343275" y="1952625"/>
              <a:ext cx="194284" cy="2871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00" b="1" i="0">
                  <a:latin typeface="Cambria Math" panose="02040503050406030204" pitchFamily="18" charset="0"/>
                </a:rPr>
                <a:t>𝑷/𝑩𝑳</a:t>
              </a:r>
              <a:endParaRPr lang="es-MX" sz="1000" b="1"/>
            </a:p>
          </xdr:txBody>
        </xdr:sp>
      </mc:Fallback>
    </mc:AlternateContent>
    <xdr:clientData/>
  </xdr:oneCellAnchor>
  <xdr:oneCellAnchor>
    <xdr:from>
      <xdr:col>7</xdr:col>
      <xdr:colOff>314325</xdr:colOff>
      <xdr:row>11</xdr:row>
      <xdr:rowOff>152400</xdr:rowOff>
    </xdr:from>
    <xdr:ext cx="75726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35A2F2C-93B2-4260-95B8-35095A286A2D}"/>
            </a:ext>
          </a:extLst>
        </xdr:cNvPr>
        <xdr:cNvSpPr txBox="1"/>
      </xdr:nvSpPr>
      <xdr:spPr>
        <a:xfrm>
          <a:off x="6086475" y="1933575"/>
          <a:ext cx="75726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MX" sz="1100" b="1"/>
            <a:t>q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454662</xdr:colOff>
      <xdr:row>9</xdr:row>
      <xdr:rowOff>104775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A734015-D50F-47CC-8405-95A260DBE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78662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U22"/>
  <sheetViews>
    <sheetView tabSelected="1" workbookViewId="0">
      <selection activeCell="X3" sqref="X3"/>
    </sheetView>
  </sheetViews>
  <sheetFormatPr baseColWidth="10" defaultRowHeight="12.75" x14ac:dyDescent="0.2"/>
  <cols>
    <col min="1" max="5" width="11.42578125" style="1"/>
    <col min="6" max="7" width="14.7109375" style="1" customWidth="1"/>
    <col min="8" max="9" width="11.42578125" style="1"/>
    <col min="10" max="10" width="2.5703125" style="1" bestFit="1" customWidth="1"/>
    <col min="11" max="11" width="3" style="1" bestFit="1" customWidth="1"/>
    <col min="12" max="21" width="2.7109375" style="1" customWidth="1"/>
    <col min="22" max="16384" width="11.42578125" style="1"/>
  </cols>
  <sheetData>
    <row r="3" spans="2:21" x14ac:dyDescent="0.2">
      <c r="B3" s="6"/>
      <c r="C3" s="4" t="s">
        <v>11</v>
      </c>
      <c r="D3" s="8">
        <v>12345</v>
      </c>
      <c r="E3" s="1" t="s">
        <v>12</v>
      </c>
      <c r="F3" s="6" t="s">
        <v>21</v>
      </c>
      <c r="G3" s="6">
        <f>E15*(1+6*D6/D4+6*D7/D5)</f>
        <v>0.37090638182801516</v>
      </c>
      <c r="H3" s="6"/>
    </row>
    <row r="4" spans="2:21" x14ac:dyDescent="0.2">
      <c r="B4" s="6"/>
      <c r="C4" s="4" t="s">
        <v>18</v>
      </c>
      <c r="D4" s="8">
        <v>215</v>
      </c>
      <c r="E4" s="1" t="s">
        <v>13</v>
      </c>
      <c r="F4" s="6" t="s">
        <v>24</v>
      </c>
      <c r="G4" s="6">
        <f>E15*(1+6*D6/D4-6*D7/D5)</f>
        <v>0.25224126554894538</v>
      </c>
      <c r="H4" s="6"/>
    </row>
    <row r="5" spans="2:21" x14ac:dyDescent="0.2">
      <c r="B5" s="6"/>
      <c r="C5" s="4" t="s">
        <v>19</v>
      </c>
      <c r="D5" s="8">
        <v>300</v>
      </c>
      <c r="E5" s="1" t="s">
        <v>13</v>
      </c>
      <c r="F5" s="6" t="s">
        <v>22</v>
      </c>
      <c r="G5" s="6">
        <f>E15*(1-6*D6/D4-6*D7/D5)</f>
        <v>1.1884315846403461E-2</v>
      </c>
      <c r="H5" s="6"/>
    </row>
    <row r="6" spans="2:21" x14ac:dyDescent="0.2">
      <c r="B6" s="6"/>
      <c r="C6" s="4" t="s">
        <v>8</v>
      </c>
      <c r="D6" s="8">
        <v>22.5</v>
      </c>
      <c r="E6" s="1" t="s">
        <v>13</v>
      </c>
      <c r="F6" s="6" t="s">
        <v>23</v>
      </c>
      <c r="G6" s="6">
        <f>E15*(1-6*D6/D4+6*D7/D5)</f>
        <v>0.13054943212547324</v>
      </c>
      <c r="H6" s="6"/>
    </row>
    <row r="7" spans="2:21" x14ac:dyDescent="0.2">
      <c r="B7" s="6"/>
      <c r="C7" s="4" t="s">
        <v>9</v>
      </c>
      <c r="D7" s="8">
        <v>15.5</v>
      </c>
      <c r="E7" s="1" t="s">
        <v>13</v>
      </c>
      <c r="F7" s="6"/>
      <c r="G7" s="6"/>
      <c r="H7" s="6"/>
    </row>
    <row r="8" spans="2:21" x14ac:dyDescent="0.2">
      <c r="B8" s="6"/>
      <c r="C8" s="4" t="s">
        <v>14</v>
      </c>
      <c r="D8" s="8">
        <f>D3*D7</f>
        <v>191347.5</v>
      </c>
      <c r="E8" s="1" t="s">
        <v>15</v>
      </c>
      <c r="F8" s="6">
        <f>D8/D10</f>
        <v>3.9555038759689923E-4</v>
      </c>
      <c r="G8" s="6"/>
      <c r="H8" s="6"/>
    </row>
    <row r="9" spans="2:21" x14ac:dyDescent="0.2">
      <c r="B9" s="6"/>
      <c r="C9" s="4" t="s">
        <v>10</v>
      </c>
      <c r="D9" s="8">
        <f>D3*D6</f>
        <v>277762.5</v>
      </c>
      <c r="E9" s="1" t="s">
        <v>15</v>
      </c>
      <c r="F9" s="6">
        <f>D9/D11</f>
        <v>1.1179393009420554E-3</v>
      </c>
      <c r="G9" s="6"/>
      <c r="H9" s="6"/>
    </row>
    <row r="10" spans="2:21" x14ac:dyDescent="0.2">
      <c r="B10" s="6"/>
      <c r="C10" s="4" t="s">
        <v>16</v>
      </c>
      <c r="D10" s="8">
        <f>D4*D5^3/12</f>
        <v>483750000</v>
      </c>
      <c r="E10" s="1" t="s">
        <v>20</v>
      </c>
      <c r="F10" s="6"/>
      <c r="G10" s="6"/>
      <c r="H10" s="6"/>
    </row>
    <row r="11" spans="2:21" x14ac:dyDescent="0.2">
      <c r="B11" s="6"/>
      <c r="C11" s="4" t="s">
        <v>17</v>
      </c>
      <c r="D11" s="8">
        <f>D5*D4^3/12</f>
        <v>248459375</v>
      </c>
      <c r="E11" s="1" t="s">
        <v>20</v>
      </c>
      <c r="F11" s="6"/>
      <c r="G11" s="6"/>
      <c r="H11" s="6"/>
      <c r="L11" s="6">
        <v>-5</v>
      </c>
      <c r="M11" s="6">
        <v>-4</v>
      </c>
      <c r="N11" s="6">
        <v>-3</v>
      </c>
      <c r="O11" s="6">
        <v>-2</v>
      </c>
      <c r="P11" s="6">
        <v>-1</v>
      </c>
      <c r="Q11" s="6">
        <v>1</v>
      </c>
      <c r="R11" s="6">
        <v>2</v>
      </c>
      <c r="S11" s="6">
        <v>3</v>
      </c>
      <c r="T11" s="6">
        <v>4</v>
      </c>
      <c r="U11" s="6">
        <v>5</v>
      </c>
    </row>
    <row r="12" spans="2:21" x14ac:dyDescent="0.2">
      <c r="B12" s="6"/>
      <c r="E12" s="6"/>
      <c r="F12" s="6"/>
      <c r="G12" s="6"/>
      <c r="H12" s="6"/>
      <c r="L12" s="1">
        <v>1</v>
      </c>
      <c r="M12" s="1">
        <v>2</v>
      </c>
      <c r="N12" s="1">
        <v>3</v>
      </c>
      <c r="O12" s="1">
        <v>4</v>
      </c>
      <c r="P12" s="1">
        <v>5</v>
      </c>
      <c r="Q12" s="1">
        <v>6</v>
      </c>
      <c r="R12" s="1">
        <v>7</v>
      </c>
      <c r="S12" s="1">
        <v>8</v>
      </c>
      <c r="T12" s="1">
        <v>9</v>
      </c>
      <c r="U12" s="1">
        <v>10</v>
      </c>
    </row>
    <row r="13" spans="2:21" x14ac:dyDescent="0.2">
      <c r="B13" s="9" t="s">
        <v>25</v>
      </c>
      <c r="C13" s="11" t="s">
        <v>0</v>
      </c>
      <c r="D13" s="11"/>
      <c r="E13" s="12"/>
      <c r="F13" s="3"/>
      <c r="G13" s="3"/>
      <c r="H13" s="3"/>
      <c r="J13" s="1">
        <v>5</v>
      </c>
      <c r="K13" s="1">
        <v>1</v>
      </c>
      <c r="L13" s="7">
        <f t="shared" ref="L13:P16" si="0">$D$3/($D$4*$D$5)+($D$8/$D$10)*L$11*$D$5/2/5+($D$9/$D$11)*$J13*$D$4/2/5</f>
        <v>0.25224126554894533</v>
      </c>
      <c r="M13" s="7">
        <f t="shared" si="0"/>
        <v>0.2641077771768523</v>
      </c>
      <c r="N13" s="7">
        <f t="shared" si="0"/>
        <v>0.27597428880475927</v>
      </c>
      <c r="O13" s="7">
        <f t="shared" si="0"/>
        <v>0.2878408004326663</v>
      </c>
      <c r="P13" s="7">
        <f t="shared" si="0"/>
        <v>0.29970731206057327</v>
      </c>
      <c r="Q13" s="7">
        <f t="shared" ref="Q13:U16" si="1">$D$3/($D$4*$D$5)+($D$8/$D$10)*Q$11*$D$5/2/5+($D$9/$D$11)*$J13*$D$4/2/5</f>
        <v>0.32344033531638722</v>
      </c>
      <c r="R13" s="7">
        <f t="shared" si="1"/>
        <v>0.33530684694429419</v>
      </c>
      <c r="S13" s="7">
        <f t="shared" si="1"/>
        <v>0.34717335857220122</v>
      </c>
      <c r="T13" s="7">
        <f t="shared" si="1"/>
        <v>0.35903987020010819</v>
      </c>
      <c r="U13" s="7">
        <f t="shared" si="1"/>
        <v>0.37090638182801516</v>
      </c>
    </row>
    <row r="14" spans="2:21" x14ac:dyDescent="0.2">
      <c r="B14" s="10"/>
      <c r="C14" s="2" t="s">
        <v>1</v>
      </c>
      <c r="D14" s="2" t="s">
        <v>2</v>
      </c>
      <c r="E14" s="13"/>
      <c r="F14" s="5"/>
      <c r="G14" s="5"/>
      <c r="H14" s="2" t="s">
        <v>3</v>
      </c>
      <c r="J14" s="1">
        <v>4</v>
      </c>
      <c r="K14" s="1">
        <v>2</v>
      </c>
      <c r="L14" s="7">
        <f t="shared" si="0"/>
        <v>0.22820557057869117</v>
      </c>
      <c r="M14" s="7">
        <f t="shared" si="0"/>
        <v>0.24007208220659815</v>
      </c>
      <c r="N14" s="7">
        <f t="shared" si="0"/>
        <v>0.25193859383450512</v>
      </c>
      <c r="O14" s="7">
        <f t="shared" si="0"/>
        <v>0.26380510546241209</v>
      </c>
      <c r="P14" s="7">
        <f t="shared" si="0"/>
        <v>0.27567161709031907</v>
      </c>
      <c r="Q14" s="7">
        <f t="shared" si="1"/>
        <v>0.29940464034613301</v>
      </c>
      <c r="R14" s="7">
        <f t="shared" si="1"/>
        <v>0.31127115197403998</v>
      </c>
      <c r="S14" s="7">
        <f t="shared" si="1"/>
        <v>0.32313766360194701</v>
      </c>
      <c r="T14" s="7">
        <f t="shared" si="1"/>
        <v>0.33500417522985398</v>
      </c>
      <c r="U14" s="7">
        <f t="shared" si="1"/>
        <v>0.34687068685776096</v>
      </c>
    </row>
    <row r="15" spans="2:21" x14ac:dyDescent="0.2">
      <c r="B15" s="6" t="s">
        <v>4</v>
      </c>
      <c r="C15" s="6">
        <f>D5/2</f>
        <v>150</v>
      </c>
      <c r="D15" s="6">
        <f>D4/2</f>
        <v>107.5</v>
      </c>
      <c r="E15" s="6">
        <f>D$3/PRODUCT(D$4:D$5)</f>
        <v>0.19139534883720929</v>
      </c>
      <c r="F15" s="6">
        <f>D$8/D$10*C15</f>
        <v>5.9332558139534884E-2</v>
      </c>
      <c r="G15" s="6">
        <f>D$9/D$11*D15</f>
        <v>0.12017847485127096</v>
      </c>
      <c r="H15" s="6">
        <f>SUM(E15:G15)</f>
        <v>0.37090638182801516</v>
      </c>
      <c r="J15" s="1">
        <v>3</v>
      </c>
      <c r="K15" s="1">
        <v>3</v>
      </c>
      <c r="L15" s="7">
        <f t="shared" si="0"/>
        <v>0.20416987560843697</v>
      </c>
      <c r="M15" s="7">
        <f t="shared" si="0"/>
        <v>0.21603638723634394</v>
      </c>
      <c r="N15" s="7">
        <f t="shared" si="0"/>
        <v>0.22790289886425091</v>
      </c>
      <c r="O15" s="7">
        <f t="shared" si="0"/>
        <v>0.23976941049215794</v>
      </c>
      <c r="P15" s="7">
        <f t="shared" si="0"/>
        <v>0.25163592212006491</v>
      </c>
      <c r="Q15" s="7">
        <f t="shared" si="1"/>
        <v>0.27536894537587886</v>
      </c>
      <c r="R15" s="7">
        <f t="shared" si="1"/>
        <v>0.28723545700378583</v>
      </c>
      <c r="S15" s="7">
        <f t="shared" si="1"/>
        <v>0.29910196863169281</v>
      </c>
      <c r="T15" s="7">
        <f t="shared" si="1"/>
        <v>0.31096848025959978</v>
      </c>
      <c r="U15" s="7">
        <f t="shared" si="1"/>
        <v>0.32283499188750675</v>
      </c>
    </row>
    <row r="16" spans="2:21" x14ac:dyDescent="0.2">
      <c r="B16" s="6" t="s">
        <v>5</v>
      </c>
      <c r="C16" s="6">
        <f>-D5/2</f>
        <v>-150</v>
      </c>
      <c r="D16" s="6">
        <f>D4/2</f>
        <v>107.5</v>
      </c>
      <c r="E16" s="6">
        <f t="shared" ref="E16:E20" si="2">D$3/PRODUCT(D$4:D$5)</f>
        <v>0.19139534883720929</v>
      </c>
      <c r="F16" s="6">
        <f t="shared" ref="F16:F20" si="3">D$8/D$10*C16</f>
        <v>-5.9332558139534884E-2</v>
      </c>
      <c r="G16" s="6">
        <f t="shared" ref="G16:G20" si="4">D$9/D$11*D16</f>
        <v>0.12017847485127096</v>
      </c>
      <c r="H16" s="6">
        <f t="shared" ref="H16:H20" si="5">SUM(E16:G16)</f>
        <v>0.25224126554894538</v>
      </c>
      <c r="J16" s="1">
        <v>2</v>
      </c>
      <c r="K16" s="1">
        <v>4</v>
      </c>
      <c r="L16" s="7">
        <f t="shared" si="0"/>
        <v>0.18013418063818279</v>
      </c>
      <c r="M16" s="7">
        <f t="shared" si="0"/>
        <v>0.19200069226608976</v>
      </c>
      <c r="N16" s="7">
        <f t="shared" si="0"/>
        <v>0.20386720389399673</v>
      </c>
      <c r="O16" s="7">
        <f t="shared" si="0"/>
        <v>0.21573371552190374</v>
      </c>
      <c r="P16" s="7">
        <f t="shared" si="0"/>
        <v>0.22760022714981071</v>
      </c>
      <c r="Q16" s="7">
        <f t="shared" si="1"/>
        <v>0.25133325040562465</v>
      </c>
      <c r="R16" s="7">
        <f t="shared" si="1"/>
        <v>0.26319976203353163</v>
      </c>
      <c r="S16" s="7">
        <f t="shared" si="1"/>
        <v>0.27506627366143865</v>
      </c>
      <c r="T16" s="7">
        <f t="shared" si="1"/>
        <v>0.28693278528934563</v>
      </c>
      <c r="U16" s="7">
        <f t="shared" si="1"/>
        <v>0.2987992969172526</v>
      </c>
    </row>
    <row r="17" spans="2:21" x14ac:dyDescent="0.2">
      <c r="B17" s="6" t="s">
        <v>6</v>
      </c>
      <c r="C17" s="6">
        <f>-D5/2</f>
        <v>-150</v>
      </c>
      <c r="D17" s="6">
        <f>-D4/2</f>
        <v>-107.5</v>
      </c>
      <c r="E17" s="6">
        <f t="shared" si="2"/>
        <v>0.19139534883720929</v>
      </c>
      <c r="F17" s="6">
        <f t="shared" si="3"/>
        <v>-5.9332558139534884E-2</v>
      </c>
      <c r="G17" s="6">
        <f t="shared" si="4"/>
        <v>-0.12017847485127096</v>
      </c>
      <c r="H17" s="6">
        <f t="shared" si="5"/>
        <v>1.188431584640344E-2</v>
      </c>
      <c r="J17" s="1">
        <v>1</v>
      </c>
      <c r="K17" s="1">
        <v>5</v>
      </c>
      <c r="L17" s="7">
        <f t="shared" ref="L17:U22" si="6">$D$3/($D$4*$D$5)+($D$8/$D$10)*L$11*$D$5/2/5+($D$9/$D$11)*$J17*$D$4/2/5</f>
        <v>0.15609848566792861</v>
      </c>
      <c r="M17" s="7">
        <f t="shared" si="6"/>
        <v>0.16796499729583558</v>
      </c>
      <c r="N17" s="7">
        <f t="shared" si="6"/>
        <v>0.17983150892374256</v>
      </c>
      <c r="O17" s="7">
        <f t="shared" si="6"/>
        <v>0.19169802055164953</v>
      </c>
      <c r="P17" s="7">
        <f t="shared" si="6"/>
        <v>0.2035645321795565</v>
      </c>
      <c r="Q17" s="7">
        <f>$D$3/($D$4*$D$5)+($D$8/$D$10)*Q$11*$D$5/2/5+($D$9/$D$11)*$J17*$D$4/2/5</f>
        <v>0.22729755543537045</v>
      </c>
      <c r="R17" s="7">
        <f t="shared" ref="R17:U17" si="7">$D$3/($D$4*$D$5)+($D$8/$D$10)*R$11*$D$5/2/5+($D$9/$D$11)*$J17*$D$4/2/5</f>
        <v>0.23916406706327742</v>
      </c>
      <c r="S17" s="7">
        <f t="shared" si="7"/>
        <v>0.25103057869118445</v>
      </c>
      <c r="T17" s="7">
        <f t="shared" si="7"/>
        <v>0.26289709031909142</v>
      </c>
      <c r="U17" s="7">
        <f t="shared" si="7"/>
        <v>0.27476360194699839</v>
      </c>
    </row>
    <row r="18" spans="2:21" x14ac:dyDescent="0.2">
      <c r="B18" s="6" t="s">
        <v>7</v>
      </c>
      <c r="C18" s="6">
        <f>D5/2</f>
        <v>150</v>
      </c>
      <c r="D18" s="6">
        <f>-D4/2</f>
        <v>-107.5</v>
      </c>
      <c r="E18" s="6">
        <f t="shared" si="2"/>
        <v>0.19139534883720929</v>
      </c>
      <c r="F18" s="6">
        <f t="shared" si="3"/>
        <v>5.9332558139534884E-2</v>
      </c>
      <c r="G18" s="6">
        <f t="shared" si="4"/>
        <v>-0.12017847485127096</v>
      </c>
      <c r="H18" s="6">
        <f t="shared" si="5"/>
        <v>0.13054943212547321</v>
      </c>
      <c r="J18" s="1">
        <v>-1</v>
      </c>
      <c r="K18" s="1">
        <v>6</v>
      </c>
      <c r="L18" s="7">
        <f t="shared" si="6"/>
        <v>0.10802709572742021</v>
      </c>
      <c r="M18" s="7">
        <f t="shared" si="6"/>
        <v>0.11989360735532718</v>
      </c>
      <c r="N18" s="7">
        <f t="shared" si="6"/>
        <v>0.13176011898323414</v>
      </c>
      <c r="O18" s="7">
        <f t="shared" si="6"/>
        <v>0.14362663061114117</v>
      </c>
      <c r="P18" s="7">
        <f t="shared" si="6"/>
        <v>0.15549314223904814</v>
      </c>
      <c r="Q18" s="7">
        <f t="shared" si="6"/>
        <v>0.17922616549486209</v>
      </c>
      <c r="R18" s="7">
        <f t="shared" si="6"/>
        <v>0.19109267712276906</v>
      </c>
      <c r="S18" s="7">
        <f t="shared" si="6"/>
        <v>0.20295918875067603</v>
      </c>
      <c r="T18" s="7">
        <f t="shared" si="6"/>
        <v>0.21482570037858301</v>
      </c>
      <c r="U18" s="7">
        <f t="shared" si="6"/>
        <v>0.22669221200648998</v>
      </c>
    </row>
    <row r="19" spans="2:21" x14ac:dyDescent="0.2">
      <c r="B19" s="6">
        <v>2</v>
      </c>
      <c r="C19" s="6">
        <f>50+70</f>
        <v>120</v>
      </c>
      <c r="D19" s="6">
        <v>0</v>
      </c>
      <c r="E19" s="6">
        <f t="shared" si="2"/>
        <v>0.19139534883720929</v>
      </c>
      <c r="F19" s="6">
        <f t="shared" si="3"/>
        <v>4.7466046511627905E-2</v>
      </c>
      <c r="G19" s="6">
        <f t="shared" si="4"/>
        <v>0</v>
      </c>
      <c r="H19" s="6">
        <f t="shared" si="5"/>
        <v>0.23886139534883721</v>
      </c>
      <c r="J19" s="1">
        <v>-2</v>
      </c>
      <c r="K19" s="1">
        <v>7</v>
      </c>
      <c r="L19" s="7">
        <f t="shared" si="6"/>
        <v>8.3991400757166018E-2</v>
      </c>
      <c r="M19" s="7">
        <f t="shared" si="6"/>
        <v>9.5857912385072991E-2</v>
      </c>
      <c r="N19" s="7">
        <f t="shared" si="6"/>
        <v>0.10772442401297996</v>
      </c>
      <c r="O19" s="7">
        <f t="shared" si="6"/>
        <v>0.11959093564088696</v>
      </c>
      <c r="P19" s="7">
        <f t="shared" si="6"/>
        <v>0.13145744726879394</v>
      </c>
      <c r="Q19" s="7">
        <f t="shared" si="6"/>
        <v>0.15519047052460788</v>
      </c>
      <c r="R19" s="7">
        <f t="shared" si="6"/>
        <v>0.16705698215251485</v>
      </c>
      <c r="S19" s="7">
        <f t="shared" si="6"/>
        <v>0.17892349378042186</v>
      </c>
      <c r="T19" s="7">
        <f t="shared" si="6"/>
        <v>0.19079000540832883</v>
      </c>
      <c r="U19" s="7">
        <f t="shared" si="6"/>
        <v>0.2026565170362358</v>
      </c>
    </row>
    <row r="20" spans="2:21" x14ac:dyDescent="0.2">
      <c r="B20" s="5">
        <v>1</v>
      </c>
      <c r="C20" s="5">
        <v>-110</v>
      </c>
      <c r="D20" s="5">
        <f>-D4/2+85</f>
        <v>-22.5</v>
      </c>
      <c r="E20" s="5">
        <f t="shared" si="2"/>
        <v>0.19139534883720929</v>
      </c>
      <c r="F20" s="5">
        <f t="shared" si="3"/>
        <v>-4.3510542635658914E-2</v>
      </c>
      <c r="G20" s="5">
        <f t="shared" si="4"/>
        <v>-2.5153634271196247E-2</v>
      </c>
      <c r="H20" s="5">
        <f t="shared" si="5"/>
        <v>0.12273117193035413</v>
      </c>
      <c r="J20" s="1">
        <v>-3</v>
      </c>
      <c r="K20" s="1">
        <v>8</v>
      </c>
      <c r="L20" s="7">
        <f t="shared" si="6"/>
        <v>5.9955705786911825E-2</v>
      </c>
      <c r="M20" s="7">
        <f t="shared" si="6"/>
        <v>7.1822217414818798E-2</v>
      </c>
      <c r="N20" s="7">
        <f t="shared" si="6"/>
        <v>8.3688729042725771E-2</v>
      </c>
      <c r="O20" s="7">
        <f t="shared" si="6"/>
        <v>9.5555240670632771E-2</v>
      </c>
      <c r="P20" s="7">
        <f t="shared" si="6"/>
        <v>0.10742175229853974</v>
      </c>
      <c r="Q20" s="7">
        <f t="shared" si="6"/>
        <v>0.13115477555435368</v>
      </c>
      <c r="R20" s="7">
        <f t="shared" si="6"/>
        <v>0.14302128718226065</v>
      </c>
      <c r="S20" s="7">
        <f t="shared" si="6"/>
        <v>0.15488779881016768</v>
      </c>
      <c r="T20" s="7">
        <f t="shared" si="6"/>
        <v>0.16675431043807465</v>
      </c>
      <c r="U20" s="7">
        <f t="shared" si="6"/>
        <v>0.17862082206598162</v>
      </c>
    </row>
    <row r="21" spans="2:21" x14ac:dyDescent="0.2">
      <c r="J21" s="1">
        <v>-4</v>
      </c>
      <c r="K21" s="1">
        <v>9</v>
      </c>
      <c r="L21" s="7">
        <f t="shared" si="6"/>
        <v>3.5920010816657633E-2</v>
      </c>
      <c r="M21" s="7">
        <f t="shared" si="6"/>
        <v>4.7786522444564605E-2</v>
      </c>
      <c r="N21" s="7">
        <f t="shared" si="6"/>
        <v>5.9653034072471578E-2</v>
      </c>
      <c r="O21" s="7">
        <f t="shared" si="6"/>
        <v>7.1519545700378578E-2</v>
      </c>
      <c r="P21" s="7">
        <f t="shared" si="6"/>
        <v>8.3386057328285551E-2</v>
      </c>
      <c r="Q21" s="7">
        <f t="shared" si="6"/>
        <v>0.1071190805840995</v>
      </c>
      <c r="R21" s="7">
        <f t="shared" si="6"/>
        <v>0.11898559221200647</v>
      </c>
      <c r="S21" s="7">
        <f t="shared" si="6"/>
        <v>0.13085210383991347</v>
      </c>
      <c r="T21" s="7">
        <f t="shared" si="6"/>
        <v>0.14271861546782044</v>
      </c>
      <c r="U21" s="7">
        <f t="shared" si="6"/>
        <v>0.15458512709572741</v>
      </c>
    </row>
    <row r="22" spans="2:21" x14ac:dyDescent="0.2">
      <c r="J22" s="1">
        <v>-5</v>
      </c>
      <c r="K22" s="1">
        <v>10</v>
      </c>
      <c r="L22" s="7">
        <f t="shared" si="6"/>
        <v>1.1884315846403454E-2</v>
      </c>
      <c r="M22" s="7">
        <f t="shared" si="6"/>
        <v>2.3750827474310426E-2</v>
      </c>
      <c r="N22" s="7">
        <f t="shared" si="6"/>
        <v>3.5617339102217399E-2</v>
      </c>
      <c r="O22" s="7">
        <f t="shared" si="6"/>
        <v>4.7483850730124399E-2</v>
      </c>
      <c r="P22" s="7">
        <f t="shared" si="6"/>
        <v>5.9350362358031372E-2</v>
      </c>
      <c r="Q22" s="7">
        <f t="shared" si="6"/>
        <v>8.3083385613845318E-2</v>
      </c>
      <c r="R22" s="7">
        <f t="shared" si="6"/>
        <v>9.494989724175229E-2</v>
      </c>
      <c r="S22" s="7">
        <f t="shared" si="6"/>
        <v>0.10681640886965929</v>
      </c>
      <c r="T22" s="7">
        <f t="shared" si="6"/>
        <v>0.11868292049756626</v>
      </c>
      <c r="U22" s="7">
        <f t="shared" si="6"/>
        <v>0.13054943212547324</v>
      </c>
    </row>
  </sheetData>
  <mergeCells count="3">
    <mergeCell ref="B13:B14"/>
    <mergeCell ref="C13:D13"/>
    <mergeCell ref="E13:E14"/>
  </mergeCells>
  <conditionalFormatting sqref="L13:U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Henrry Palomino Encinas</dc:creator>
  <cp:lastModifiedBy>Alex Henrry Palomino Encinas</cp:lastModifiedBy>
  <dcterms:created xsi:type="dcterms:W3CDTF">2016-04-03T11:07:29Z</dcterms:created>
  <dcterms:modified xsi:type="dcterms:W3CDTF">2018-02-03T05:43:37Z</dcterms:modified>
</cp:coreProperties>
</file>